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adiusz.sieron\Desktop\"/>
    </mc:Choice>
  </mc:AlternateContent>
  <bookViews>
    <workbookView xWindow="0" yWindow="0" windowWidth="23040" windowHeight="9192"/>
  </bookViews>
  <sheets>
    <sheet name="Przychody i koszty" sheetId="1" r:id="rId1"/>
    <sheet name="Moja wartość netto" sheetId="2" r:id="rId2"/>
  </sheets>
  <calcPr calcId="162913"/>
</workbook>
</file>

<file path=xl/calcChain.xml><?xml version="1.0" encoding="utf-8"?>
<calcChain xmlns="http://schemas.openxmlformats.org/spreadsheetml/2006/main">
  <c r="G97" i="1" l="1"/>
  <c r="G80" i="1"/>
  <c r="B39" i="1"/>
  <c r="C94" i="1" l="1"/>
  <c r="G58" i="1"/>
  <c r="B46" i="1"/>
  <c r="B49" i="2" l="1"/>
  <c r="B52" i="2" s="1"/>
  <c r="B64" i="1" l="1"/>
  <c r="B65" i="1"/>
  <c r="C91" i="1"/>
  <c r="C92" i="1"/>
  <c r="C93" i="1"/>
  <c r="B34" i="2" l="1"/>
  <c r="B51" i="2" s="1"/>
  <c r="B54" i="2" s="1"/>
  <c r="B11" i="1" l="1"/>
  <c r="B12" i="1"/>
  <c r="B13" i="1"/>
  <c r="B14" i="1"/>
  <c r="B15" i="1"/>
  <c r="B16" i="1"/>
  <c r="B17" i="1"/>
  <c r="B18" i="1"/>
  <c r="B36" i="1"/>
  <c r="B37" i="1"/>
  <c r="B38" i="1"/>
  <c r="B40" i="1"/>
  <c r="B41" i="1"/>
  <c r="B42" i="1"/>
  <c r="B43" i="1"/>
  <c r="B44" i="1"/>
  <c r="B45" i="1"/>
  <c r="B47" i="1"/>
  <c r="B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6" i="1"/>
  <c r="B21" i="1" l="1"/>
  <c r="B97" i="1"/>
  <c r="C85" i="1"/>
  <c r="C86" i="1"/>
  <c r="C87" i="1"/>
  <c r="C88" i="1"/>
  <c r="C89" i="1"/>
  <c r="C90" i="1"/>
  <c r="C84" i="1"/>
  <c r="G69" i="1"/>
  <c r="C77" i="1"/>
  <c r="C78" i="1"/>
  <c r="C80" i="1"/>
  <c r="C81" i="1"/>
  <c r="C82" i="1"/>
  <c r="C83" i="1"/>
  <c r="C76" i="1"/>
  <c r="C75" i="1"/>
  <c r="C74" i="1"/>
  <c r="B29" i="1"/>
  <c r="C24" i="1"/>
  <c r="C25" i="1"/>
  <c r="C21" i="1"/>
  <c r="B49" i="1" l="1"/>
  <c r="B69" i="1" s="1"/>
  <c r="C69" i="1"/>
  <c r="B99" i="1" s="1"/>
  <c r="B105" i="1" s="1"/>
  <c r="C79" i="1"/>
  <c r="C97" i="1" s="1"/>
  <c r="B31" i="1"/>
  <c r="C29" i="1"/>
  <c r="C31" i="1" s="1"/>
  <c r="C104" i="1" s="1"/>
  <c r="C99" i="1" l="1"/>
  <c r="C105" i="1" s="1"/>
  <c r="B107" i="1"/>
  <c r="B104" i="1"/>
  <c r="C107" i="1" l="1"/>
  <c r="C110" i="1" s="1"/>
</calcChain>
</file>

<file path=xl/sharedStrings.xml><?xml version="1.0" encoding="utf-8"?>
<sst xmlns="http://schemas.openxmlformats.org/spreadsheetml/2006/main" count="165" uniqueCount="143">
  <si>
    <t>Zestawienie finansowe</t>
  </si>
  <si>
    <t>Przychody</t>
  </si>
  <si>
    <t>Oprocentowanie lokat bankowych netto</t>
  </si>
  <si>
    <t>Wynagrodzenie umowa o dzieło netto</t>
  </si>
  <si>
    <t>Wynagrodzenie etat netto</t>
  </si>
  <si>
    <t>Sprzedaż starych rzeczy na Allegro</t>
  </si>
  <si>
    <t>Przychody stałe</t>
  </si>
  <si>
    <t>Przychody nieregularne</t>
  </si>
  <si>
    <t>Kwota rocznie</t>
  </si>
  <si>
    <t>Średnio / m-c</t>
  </si>
  <si>
    <t>Koszty stałe</t>
  </si>
  <si>
    <t>Kwota / m-c</t>
  </si>
  <si>
    <t>Premia roczna netto</t>
  </si>
  <si>
    <t>Zwrot nadpłaconego podatku</t>
  </si>
  <si>
    <t>SUMA przychodów nieregularnych:</t>
  </si>
  <si>
    <t>SUMA przychodów stałych:</t>
  </si>
  <si>
    <t>Całkowita SUMA przychodów:</t>
  </si>
  <si>
    <t>Podatek za wynajem mieszkania</t>
  </si>
  <si>
    <t>Koszty nieregularne</t>
  </si>
  <si>
    <t>Jedzenie</t>
  </si>
  <si>
    <t>Higiena</t>
  </si>
  <si>
    <t>Domeny internetowe</t>
  </si>
  <si>
    <t>Opieka zdrowotna</t>
  </si>
  <si>
    <t>Agencja nieruchomości - prowizja za wynajem</t>
  </si>
  <si>
    <t>Prezenty dla różnych osób</t>
  </si>
  <si>
    <t>Ubranie</t>
  </si>
  <si>
    <t>Podatki gruntowe i inne opłaty - działka</t>
  </si>
  <si>
    <t>Zabawki dla dzieci itp..</t>
  </si>
  <si>
    <t>SUMA kosztów nieregularnych:</t>
  </si>
  <si>
    <t>Całkowita SUMA kosztów:</t>
  </si>
  <si>
    <t>Wakacje</t>
  </si>
  <si>
    <t>Bilans - ile możesz zaoszczędzić:</t>
  </si>
  <si>
    <t>Jaki to % Twoich przychodów:</t>
  </si>
  <si>
    <t>NIE wypełniać - kwota rocznie</t>
  </si>
  <si>
    <t>&lt;--</t>
  </si>
  <si>
    <t>Co</t>
  </si>
  <si>
    <t>Wartość aktualna</t>
  </si>
  <si>
    <t>Podręczniki dla dzieci do szkoły</t>
  </si>
  <si>
    <t>Inne wydatki (art. papiernicze i inne)</t>
  </si>
  <si>
    <t>Ubezpieczenie szkolne dla dzieci</t>
  </si>
  <si>
    <t>Świetlica dla dzieci</t>
  </si>
  <si>
    <t>Fundusz klasowy</t>
  </si>
  <si>
    <t>SUMA:</t>
  </si>
  <si>
    <t>Aktualna wartość Twojego majątku:</t>
  </si>
  <si>
    <t>Aktualna suma Twoich zobowiązań:</t>
  </si>
  <si>
    <t>Posiadany majątek</t>
  </si>
  <si>
    <t>Typ zobowiązania</t>
  </si>
  <si>
    <t>Kredyty samochodowe</t>
  </si>
  <si>
    <t>Kredyty konsumenckie</t>
  </si>
  <si>
    <t>Kredyty studenckie</t>
  </si>
  <si>
    <t>Zadłużenie na kartach kredytowych</t>
  </si>
  <si>
    <t>Zakupy na raty</t>
  </si>
  <si>
    <t>Kwota zobowiązania</t>
  </si>
  <si>
    <t>Aktualnie posiadane zobowiązania / kredyty</t>
  </si>
  <si>
    <t>Pożyczki / długi</t>
  </si>
  <si>
    <t>Wyroki sądowe / kary</t>
  </si>
  <si>
    <t>Inne</t>
  </si>
  <si>
    <t>Gotówka</t>
  </si>
  <si>
    <t>Lokaty</t>
  </si>
  <si>
    <t>Udzielone pożyczki</t>
  </si>
  <si>
    <t>Fundusze inwestycyjne</t>
  </si>
  <si>
    <t>Fundusze emerytalne</t>
  </si>
  <si>
    <t>Wartość netto</t>
  </si>
  <si>
    <t>Grunty</t>
  </si>
  <si>
    <t>Konto ROR</t>
  </si>
  <si>
    <t>Akcje</t>
  </si>
  <si>
    <t>Obligacje</t>
  </si>
  <si>
    <t>Udziały w firmach</t>
  </si>
  <si>
    <t>Prawa autorskie</t>
  </si>
  <si>
    <t>Patenty</t>
  </si>
  <si>
    <t>Metale szlachetne</t>
  </si>
  <si>
    <t>Biżuteria</t>
  </si>
  <si>
    <t>Dzieła sztuki</t>
  </si>
  <si>
    <t>Meble</t>
  </si>
  <si>
    <t>Sprzęt AGD</t>
  </si>
  <si>
    <t>Sprzęt elektroniczny</t>
  </si>
  <si>
    <t>Waluty obce</t>
  </si>
  <si>
    <t>Konta oszczędnościowe</t>
  </si>
  <si>
    <t>Twoja aktualna wartość netto:</t>
  </si>
  <si>
    <t>Ubezpieczenia na życie (wartość wykupu)</t>
  </si>
  <si>
    <t>Darowizny i datki</t>
  </si>
  <si>
    <t>Docelowa kwota</t>
  </si>
  <si>
    <t>Oszczędność / m-c</t>
  </si>
  <si>
    <t>Komentarz jak to zrobić i kiedy?</t>
  </si>
  <si>
    <t>Które ograniczyć?</t>
  </si>
  <si>
    <t>Ograniczyć kupowanie leków na zapas</t>
  </si>
  <si>
    <t>&lt;-- potencjalne oszczędności miesięczne</t>
  </si>
  <si>
    <t>Inne, nieplanowane wydatki</t>
  </si>
  <si>
    <t>Wydatki na hosting i programy komputerowe</t>
  </si>
  <si>
    <t>Kwota oszczędności [m-c]:</t>
  </si>
  <si>
    <t>/rocznie</t>
  </si>
  <si>
    <t>/miesiąc</t>
  </si>
  <si>
    <t>Kiedy to zrobię?</t>
  </si>
  <si>
    <t>Plan ograniczenia kosztów</t>
  </si>
  <si>
    <t>Koszty stałe - comiesięczne</t>
  </si>
  <si>
    <t>Koszty nieregularne - kwoty roczne</t>
  </si>
  <si>
    <t>Szkolenia</t>
  </si>
  <si>
    <t>Więcej rękodzieł a mniej zakupów</t>
  </si>
  <si>
    <t>Oszczędność / rok</t>
  </si>
  <si>
    <t>SUMA kosztów stałych:</t>
  </si>
  <si>
    <t>Twoje zestawienie finansowe</t>
  </si>
  <si>
    <t>Suma przychodów:</t>
  </si>
  <si>
    <t>Suma kosztów:</t>
  </si>
  <si>
    <t>Zapraszam na mój blog:</t>
  </si>
  <si>
    <t>http://jakoszczedzacpieniadze.pl</t>
  </si>
  <si>
    <t>Ten arkusz umożliwi Ci stworzenie Twojego zestawienia finansowego pokazującego ile masz przychodów, ile kosztów i ile pieniędzy teoretycznie jesteś w stanie zaoszczędzić co miesiąc.
Arkusz stanowi uzupełnienie artykułu na blogu "Jak oszczędzać pieniądze", na którym piszę jak ograniczyć wydatki i jak rozsądnie wydawać pieniądze.
Jeśli arkusz ten będzie dla Ciebie przydatny, to wejdź na mój blog i zamieść proszę krótki komentarz abym wiedział, że moja praca nie idzie na marne :) Zapraszam Cię także do polubienia mojej strony na Facebooku.</t>
  </si>
  <si>
    <t>Zapraszam na Facebooka:</t>
  </si>
  <si>
    <t>https://www.facebook.com/JakOszczedzacPieniadze</t>
  </si>
  <si>
    <t>Wynajem mieszkania</t>
  </si>
  <si>
    <t>Premia za paliwo, np. Meritum Bank</t>
  </si>
  <si>
    <t>Cashback za transakcje, np. Alior Bank</t>
  </si>
  <si>
    <t>Spłata kredytu hipotecznego</t>
  </si>
  <si>
    <t>Czynsz za mieszkanie</t>
  </si>
  <si>
    <t>Prąd</t>
  </si>
  <si>
    <t>Gaz</t>
  </si>
  <si>
    <t>Woda - dodatkowe zużycie ponad zaliczki w czynszu</t>
  </si>
  <si>
    <t>Ogrzewanie</t>
  </si>
  <si>
    <t>Telefon</t>
  </si>
  <si>
    <t>Zajęcia dodatkowe Syna</t>
  </si>
  <si>
    <t>Zajęcia dodatkowe Córki</t>
  </si>
  <si>
    <t>Ubezpieczenie indywidualne</t>
  </si>
  <si>
    <t>Opłaty miesięczne za kartę kredytową</t>
  </si>
  <si>
    <t>Samochód - paliwo</t>
  </si>
  <si>
    <t>Samochód - parkingi</t>
  </si>
  <si>
    <t>Bilety (komunikacja)</t>
  </si>
  <si>
    <t>Inne opłaty bankowe</t>
  </si>
  <si>
    <t>Relaks - basen, kręgle, teatr, kino, książki, czasopisma</t>
  </si>
  <si>
    <t>Hazard - Lotto i inne</t>
  </si>
  <si>
    <t>Telewizja kablowa / satelitarna</t>
  </si>
  <si>
    <t>Internet</t>
  </si>
  <si>
    <t xml:space="preserve">Edukacja osobista </t>
  </si>
  <si>
    <t>Ubezpieczenie mieszkania</t>
  </si>
  <si>
    <t>Samochód - ubezpieczenie</t>
  </si>
  <si>
    <t>Samochód - serwis (przeglądy, naprawy)</t>
  </si>
  <si>
    <t>Zakup nowego komputera</t>
  </si>
  <si>
    <t>Zakup odkurzacza iRobot</t>
  </si>
  <si>
    <t>Kwota oszczędności [rok]:</t>
  </si>
  <si>
    <t>&lt;-- potencjalne oszczędności roczne</t>
  </si>
  <si>
    <t>Ten arkusz pomoże Ci wyliczyć Twoją wartość netto, czyli wartość Twojego majątku pomniejszoną o sumę Twoich zobowiązań.</t>
  </si>
  <si>
    <t>Mieszkanie</t>
  </si>
  <si>
    <t>Działka</t>
  </si>
  <si>
    <t>Samochód</t>
  </si>
  <si>
    <t>Kredyt hipoteczny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</si>
</sst>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6" fontId="0" fillId="0" borderId="0" xfId="0" applyNumberFormat="1"/>
    <xf numFmtId="6" fontId="2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6" fontId="3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6" fillId="0" borderId="0" xfId="0" applyNumberFormat="1" applyFont="1" applyAlignment="1">
      <alignment vertical="top" wrapText="1"/>
    </xf>
    <xf numFmtId="6" fontId="0" fillId="0" borderId="0" xfId="0" applyNumberFormat="1" applyAlignment="1">
      <alignment vertical="top"/>
    </xf>
    <xf numFmtId="6" fontId="0" fillId="2" borderId="0" xfId="0" applyNumberForma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6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6" fontId="3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6" fontId="0" fillId="0" borderId="0" xfId="0" quotePrefix="1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9" fontId="3" fillId="0" borderId="0" xfId="1" applyFont="1" applyAlignment="1">
      <alignment vertical="top"/>
    </xf>
    <xf numFmtId="6" fontId="0" fillId="0" borderId="0" xfId="0" applyNumberForma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6" fontId="5" fillId="0" borderId="0" xfId="0" applyNumberFormat="1" applyFont="1" applyAlignment="1">
      <alignment vertical="top"/>
    </xf>
    <xf numFmtId="0" fontId="0" fillId="0" borderId="0" xfId="0"/>
    <xf numFmtId="0" fontId="11" fillId="0" borderId="0" xfId="2" applyFont="1" applyAlignment="1"/>
    <xf numFmtId="0" fontId="10" fillId="0" borderId="0" xfId="0" applyFont="1" applyAlignment="1">
      <alignment horizontal="right" vertical="top"/>
    </xf>
    <xf numFmtId="14" fontId="0" fillId="0" borderId="0" xfId="0" applyNumberFormat="1" applyAlignment="1">
      <alignment vertical="top"/>
    </xf>
    <xf numFmtId="0" fontId="7" fillId="0" borderId="0" xfId="0" applyFont="1"/>
    <xf numFmtId="0" fontId="10" fillId="0" borderId="0" xfId="0" applyFont="1" applyAlignment="1">
      <alignment horizontal="left" vertical="top" wrapText="1"/>
    </xf>
  </cellXfs>
  <cellStyles count="3">
    <cellStyle name="Hiperłącze" xfId="2" builtinId="8"/>
    <cellStyle name="Normalny" xfId="0" builtinId="0"/>
    <cellStyle name="Procentowy" xfId="1" builtinId="5"/>
  </cellStyles>
  <dxfs count="38">
    <dxf>
      <numFmt numFmtId="10" formatCode="#,##0\ &quot;zł&quot;;[Red]\-#,##0\ &quot;zł&quot;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0" formatCode="#,##0\ &quot;zł&quot;;[Red]\-#,##0\ &quot;zł&quot;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theme="4"/>
        </top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0" formatCode="#,##0\ &quot;zł&quot;;[Red]\-#,##0\ &quot;zł&quot;"/>
      <alignment horizontal="general" vertical="top" textRotation="0" wrapText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0:C18" totalsRowShown="0" headerRowDxfId="37" dataDxfId="36">
  <autoFilter ref="A10:C18"/>
  <tableColumns count="3">
    <tableColumn id="1" name="Przychody stałe" dataDxfId="35"/>
    <tableColumn id="2" name="NIE wypełniać - kwota rocznie" dataDxfId="34">
      <calculatedColumnFormula>Table1[[#This Row],[Kwota / m-c]]*12</calculatedColumnFormula>
    </tableColumn>
    <tableColumn id="3" name="Kwota / m-c" dataDxfId="3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3:C26" totalsRowShown="0" headerRowDxfId="32" dataDxfId="31">
  <autoFilter ref="A23:C26"/>
  <tableColumns count="3">
    <tableColumn id="1" name="Przychody nieregularne" dataDxfId="30"/>
    <tableColumn id="2" name="Kwota rocznie" dataDxfId="29"/>
    <tableColumn id="3" name="Średnio / m-c" dataDxfId="28">
      <calculatedColumnFormula>Table2[[#This Row],[Kwota rocznie]]/12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5:C66" totalsRowShown="0" headerRowDxfId="27" dataDxfId="26">
  <autoFilter ref="A35:C66"/>
  <tableColumns count="3">
    <tableColumn id="1" name="Koszty stałe" dataDxfId="25"/>
    <tableColumn id="2" name="NIE wypełniać - kwota rocznie" dataDxfId="24">
      <calculatedColumnFormula>Table3[[#This Row],[Kwota / m-c]]*12</calculatedColumnFormula>
    </tableColumn>
    <tableColumn id="3" name="Kwota / m-c" dataDxfId="2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73:C94" totalsRowShown="0" headerRowDxfId="22" dataDxfId="21">
  <autoFilter ref="A73:C94"/>
  <tableColumns count="3">
    <tableColumn id="1" name="Koszty nieregularne" dataDxfId="20"/>
    <tableColumn id="2" name="Kwota rocznie" dataDxfId="19"/>
    <tableColumn id="3" name="Średnio / m-c" dataDxfId="18">
      <calculatedColumnFormula>Table25[[#This Row],[Kwota rocznie]]/12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E35:I66" totalsRowShown="0" headerRowDxfId="17" dataDxfId="16">
  <autoFilter ref="E35:I66"/>
  <tableColumns count="5">
    <tableColumn id="1" name="Które ograniczyć?" dataDxfId="15"/>
    <tableColumn id="2" name="Docelowa kwota" dataDxfId="14"/>
    <tableColumn id="3" name="Oszczędność / m-c" dataDxfId="13"/>
    <tableColumn id="5" name="Kiedy to zrobię?" dataDxfId="12"/>
    <tableColumn id="4" name="Komentarz jak to zrobić i kiedy?" dataDxfId="1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E73:I94" totalsRowShown="0" headerRowDxfId="10" dataDxfId="9" tableBorderDxfId="8">
  <autoFilter ref="E73:I94"/>
  <tableColumns count="5">
    <tableColumn id="1" name="Które ograniczyć?" dataDxfId="7"/>
    <tableColumn id="2" name="Docelowa kwota" dataDxfId="6"/>
    <tableColumn id="3" name="Oszczędność / rok" dataDxfId="5">
      <calculatedColumnFormula>Table25[[#This Row],[Kwota rocznie]]-Table9[[#This Row],[Docelowa kwota]]</calculatedColumnFormula>
    </tableColumn>
    <tableColumn id="4" name="Kiedy to zrobię?" dataDxfId="4"/>
    <tableColumn id="5" name="Komentarz jak to zrobić i kiedy?" dataDxfId="3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7:B32" totalsRowShown="0" headerRowDxfId="2">
  <autoFilter ref="A7:B32"/>
  <tableColumns count="2">
    <tableColumn id="1" name="Co"/>
    <tableColumn id="3" name="Wartość aktualna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Table6" displayName="Table6" ref="A38:B47" totalsRowShown="0" headerRowDxfId="1">
  <autoFilter ref="A38:B47"/>
  <tableColumns count="2">
    <tableColumn id="1" name="Typ zobowiązania"/>
    <tableColumn id="2" name="Kwota zobowiązani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topLeftCell="A85" zoomScaleNormal="100" workbookViewId="0">
      <selection activeCell="C1" sqref="C1"/>
    </sheetView>
  </sheetViews>
  <sheetFormatPr defaultColWidth="9.109375" defaultRowHeight="14.4" x14ac:dyDescent="0.3"/>
  <cols>
    <col min="1" max="1" width="43.109375" style="7" customWidth="1"/>
    <col min="2" max="2" width="15.88671875" style="7" bestFit="1" customWidth="1"/>
    <col min="3" max="3" width="15" style="7" customWidth="1"/>
    <col min="4" max="4" width="9.109375" style="7"/>
    <col min="5" max="5" width="13.109375" style="7" customWidth="1"/>
    <col min="6" max="6" width="12.5546875" style="7" customWidth="1"/>
    <col min="7" max="8" width="12.33203125" style="7" customWidth="1"/>
    <col min="9" max="9" width="44.44140625" style="7" customWidth="1"/>
    <col min="10" max="10" width="14.44140625" style="7" customWidth="1"/>
    <col min="11" max="16384" width="9.109375" style="7"/>
  </cols>
  <sheetData>
    <row r="1" spans="1:3" ht="23.4" x14ac:dyDescent="0.3">
      <c r="A1" s="12" t="s">
        <v>0</v>
      </c>
    </row>
    <row r="3" spans="1:3" ht="152.25" customHeight="1" x14ac:dyDescent="0.3">
      <c r="A3" s="32" t="s">
        <v>105</v>
      </c>
      <c r="B3" s="32"/>
      <c r="C3" s="32"/>
    </row>
    <row r="5" spans="1:3" x14ac:dyDescent="0.3">
      <c r="A5" s="29" t="s">
        <v>103</v>
      </c>
      <c r="B5" s="28" t="s">
        <v>104</v>
      </c>
    </row>
    <row r="6" spans="1:3" x14ac:dyDescent="0.3">
      <c r="A6" s="29" t="s">
        <v>106</v>
      </c>
      <c r="B6" s="28" t="s">
        <v>107</v>
      </c>
    </row>
    <row r="8" spans="1:3" ht="18" x14ac:dyDescent="0.3">
      <c r="A8" s="23" t="s">
        <v>1</v>
      </c>
    </row>
    <row r="10" spans="1:3" ht="28.8" x14ac:dyDescent="0.3">
      <c r="A10" s="7" t="s">
        <v>6</v>
      </c>
      <c r="B10" s="8" t="s">
        <v>33</v>
      </c>
      <c r="C10" s="7" t="s">
        <v>11</v>
      </c>
    </row>
    <row r="11" spans="1:3" x14ac:dyDescent="0.3">
      <c r="A11" s="7" t="s">
        <v>4</v>
      </c>
      <c r="B11" s="10">
        <f>Table1[[#This Row],[Kwota / m-c]]*12</f>
        <v>24000</v>
      </c>
      <c r="C11" s="11">
        <v>2000</v>
      </c>
    </row>
    <row r="12" spans="1:3" x14ac:dyDescent="0.3">
      <c r="A12" s="7" t="s">
        <v>3</v>
      </c>
      <c r="B12" s="10">
        <f>Table1[[#This Row],[Kwota / m-c]]*12</f>
        <v>0</v>
      </c>
      <c r="C12" s="11">
        <v>0</v>
      </c>
    </row>
    <row r="13" spans="1:3" x14ac:dyDescent="0.3">
      <c r="A13" s="7" t="s">
        <v>2</v>
      </c>
      <c r="B13" s="10">
        <f>Table1[[#This Row],[Kwota / m-c]]*12</f>
        <v>0</v>
      </c>
      <c r="C13" s="11">
        <v>0</v>
      </c>
    </row>
    <row r="14" spans="1:3" x14ac:dyDescent="0.3">
      <c r="A14" s="7" t="s">
        <v>5</v>
      </c>
      <c r="B14" s="10">
        <f>Table1[[#This Row],[Kwota / m-c]]*12</f>
        <v>0</v>
      </c>
      <c r="C14" s="11">
        <v>0</v>
      </c>
    </row>
    <row r="15" spans="1:3" x14ac:dyDescent="0.3">
      <c r="A15" s="7" t="s">
        <v>108</v>
      </c>
      <c r="B15" s="10">
        <f>Table1[[#This Row],[Kwota / m-c]]*12</f>
        <v>0</v>
      </c>
      <c r="C15" s="11">
        <v>0</v>
      </c>
    </row>
    <row r="16" spans="1:3" x14ac:dyDescent="0.3">
      <c r="A16" s="7" t="s">
        <v>109</v>
      </c>
      <c r="B16" s="10">
        <f>Table1[[#This Row],[Kwota / m-c]]*12</f>
        <v>0</v>
      </c>
      <c r="C16" s="11">
        <v>0</v>
      </c>
    </row>
    <row r="17" spans="1:3" x14ac:dyDescent="0.3">
      <c r="A17" s="7" t="s">
        <v>110</v>
      </c>
      <c r="B17" s="10">
        <f>Table1[[#This Row],[Kwota / m-c]]*12</f>
        <v>0</v>
      </c>
      <c r="C17" s="11">
        <v>0</v>
      </c>
    </row>
    <row r="18" spans="1:3" x14ac:dyDescent="0.3">
      <c r="B18" s="10">
        <f>Table1[[#This Row],[Kwota / m-c]]*12</f>
        <v>0</v>
      </c>
      <c r="C18" s="11">
        <v>0</v>
      </c>
    </row>
    <row r="20" spans="1:3" x14ac:dyDescent="0.3">
      <c r="B20" s="19" t="s">
        <v>90</v>
      </c>
      <c r="C20" s="19" t="s">
        <v>91</v>
      </c>
    </row>
    <row r="21" spans="1:3" x14ac:dyDescent="0.3">
      <c r="A21" s="13" t="s">
        <v>15</v>
      </c>
      <c r="B21" s="14">
        <f>SUM(Table1[NIE wypełniać - kwota rocznie])</f>
        <v>24000</v>
      </c>
      <c r="C21" s="14">
        <f>SUM(Table1[Kwota / m-c])</f>
        <v>2000</v>
      </c>
    </row>
    <row r="23" spans="1:3" x14ac:dyDescent="0.3">
      <c r="A23" s="7" t="s">
        <v>7</v>
      </c>
      <c r="B23" s="7" t="s">
        <v>8</v>
      </c>
      <c r="C23" s="7" t="s">
        <v>9</v>
      </c>
    </row>
    <row r="24" spans="1:3" x14ac:dyDescent="0.3">
      <c r="A24" s="7" t="s">
        <v>12</v>
      </c>
      <c r="B24" s="11">
        <v>0</v>
      </c>
      <c r="C24" s="10">
        <f>Table2[[#This Row],[Kwota rocznie]]/12</f>
        <v>0</v>
      </c>
    </row>
    <row r="25" spans="1:3" x14ac:dyDescent="0.3">
      <c r="A25" s="7" t="s">
        <v>13</v>
      </c>
      <c r="B25" s="11">
        <v>0</v>
      </c>
      <c r="C25" s="10">
        <f>Table2[[#This Row],[Kwota rocznie]]/12</f>
        <v>0</v>
      </c>
    </row>
    <row r="26" spans="1:3" x14ac:dyDescent="0.3">
      <c r="B26" s="11"/>
      <c r="C26" s="10"/>
    </row>
    <row r="28" spans="1:3" x14ac:dyDescent="0.3">
      <c r="B28" s="19" t="s">
        <v>90</v>
      </c>
      <c r="C28" s="19" t="s">
        <v>91</v>
      </c>
    </row>
    <row r="29" spans="1:3" x14ac:dyDescent="0.3">
      <c r="A29" s="13" t="s">
        <v>14</v>
      </c>
      <c r="B29" s="14">
        <f>SUM(Table2[Kwota rocznie])</f>
        <v>0</v>
      </c>
      <c r="C29" s="14">
        <f>SUM(Table2[Średnio / m-c])</f>
        <v>0</v>
      </c>
    </row>
    <row r="31" spans="1:3" x14ac:dyDescent="0.3">
      <c r="A31" s="15" t="s">
        <v>16</v>
      </c>
      <c r="B31" s="14">
        <f>C21*12+B29</f>
        <v>24000</v>
      </c>
      <c r="C31" s="14">
        <f>C21+C29</f>
        <v>2000</v>
      </c>
    </row>
    <row r="33" spans="1:9" s="24" customFormat="1" ht="18" x14ac:dyDescent="0.3">
      <c r="A33" s="23" t="s">
        <v>94</v>
      </c>
      <c r="E33" s="23" t="s">
        <v>93</v>
      </c>
    </row>
    <row r="35" spans="1:9" ht="28.8" x14ac:dyDescent="0.3">
      <c r="A35" s="7" t="s">
        <v>10</v>
      </c>
      <c r="B35" s="8" t="s">
        <v>33</v>
      </c>
      <c r="C35" s="7" t="s">
        <v>11</v>
      </c>
      <c r="E35" s="8" t="s">
        <v>84</v>
      </c>
      <c r="F35" s="8" t="s">
        <v>81</v>
      </c>
      <c r="G35" s="8" t="s">
        <v>82</v>
      </c>
      <c r="H35" s="8" t="s">
        <v>92</v>
      </c>
      <c r="I35" s="8" t="s">
        <v>83</v>
      </c>
    </row>
    <row r="36" spans="1:9" x14ac:dyDescent="0.3">
      <c r="A36" s="7" t="s">
        <v>17</v>
      </c>
      <c r="B36" s="10">
        <f>Table3[[#This Row],[Kwota / m-c]]*12</f>
        <v>0</v>
      </c>
      <c r="C36" s="11">
        <v>0</v>
      </c>
      <c r="E36" s="10"/>
      <c r="F36" s="10"/>
      <c r="G36" s="10"/>
      <c r="H36" s="10"/>
      <c r="I36" s="8"/>
    </row>
    <row r="37" spans="1:9" x14ac:dyDescent="0.3">
      <c r="A37" s="7" t="s">
        <v>111</v>
      </c>
      <c r="B37" s="10">
        <f>Table3[[#This Row],[Kwota / m-c]]*12</f>
        <v>0</v>
      </c>
      <c r="C37" s="11">
        <v>0</v>
      </c>
      <c r="E37" s="10"/>
      <c r="F37" s="10"/>
      <c r="G37" s="10"/>
      <c r="H37" s="10"/>
      <c r="I37" s="8"/>
    </row>
    <row r="38" spans="1:9" x14ac:dyDescent="0.3">
      <c r="A38" s="7" t="s">
        <v>112</v>
      </c>
      <c r="B38" s="10">
        <f>Table3[[#This Row],[Kwota / m-c]]*12</f>
        <v>0</v>
      </c>
      <c r="C38" s="11">
        <v>0</v>
      </c>
      <c r="E38" s="10"/>
      <c r="F38" s="10"/>
      <c r="G38" s="10"/>
      <c r="H38" s="10"/>
      <c r="I38" s="8"/>
    </row>
    <row r="39" spans="1:9" x14ac:dyDescent="0.3">
      <c r="A39" s="7" t="s">
        <v>113</v>
      </c>
      <c r="B39" s="10">
        <f>Table3[[#This Row],[Kwota / m-c]]*12</f>
        <v>0</v>
      </c>
      <c r="C39" s="11">
        <v>0</v>
      </c>
      <c r="E39" s="10"/>
      <c r="F39" s="10"/>
      <c r="G39" s="10"/>
      <c r="H39" s="10"/>
      <c r="I39" s="8"/>
    </row>
    <row r="40" spans="1:9" x14ac:dyDescent="0.3">
      <c r="A40" s="7" t="s">
        <v>114</v>
      </c>
      <c r="B40" s="10">
        <f>Table3[[#This Row],[Kwota / m-c]]*12</f>
        <v>0</v>
      </c>
      <c r="C40" s="11">
        <v>0</v>
      </c>
      <c r="E40" s="10"/>
      <c r="F40" s="10"/>
      <c r="G40" s="10"/>
      <c r="H40" s="10"/>
      <c r="I40" s="8"/>
    </row>
    <row r="41" spans="1:9" x14ac:dyDescent="0.3">
      <c r="A41" s="7" t="s">
        <v>115</v>
      </c>
      <c r="B41" s="10">
        <f>Table3[[#This Row],[Kwota / m-c]]*12</f>
        <v>0</v>
      </c>
      <c r="C41" s="11">
        <v>0</v>
      </c>
      <c r="E41" s="10"/>
      <c r="F41" s="10"/>
      <c r="G41" s="10"/>
      <c r="H41" s="10"/>
      <c r="I41" s="8"/>
    </row>
    <row r="42" spans="1:9" x14ac:dyDescent="0.3">
      <c r="A42" s="7" t="s">
        <v>116</v>
      </c>
      <c r="B42" s="10">
        <f>Table3[[#This Row],[Kwota / m-c]]*12</f>
        <v>0</v>
      </c>
      <c r="C42" s="11">
        <v>0</v>
      </c>
      <c r="E42" s="10"/>
      <c r="F42" s="10"/>
      <c r="G42" s="10"/>
      <c r="H42" s="10"/>
      <c r="I42" s="8"/>
    </row>
    <row r="43" spans="1:9" x14ac:dyDescent="0.3">
      <c r="A43" s="7" t="s">
        <v>117</v>
      </c>
      <c r="B43" s="10">
        <f>Table3[[#This Row],[Kwota / m-c]]*12</f>
        <v>0</v>
      </c>
      <c r="C43" s="11">
        <v>0</v>
      </c>
      <c r="E43" s="10"/>
      <c r="F43" s="10"/>
      <c r="G43" s="10"/>
      <c r="H43" s="10"/>
      <c r="I43" s="8"/>
    </row>
    <row r="44" spans="1:9" x14ac:dyDescent="0.3">
      <c r="A44" s="7" t="s">
        <v>128</v>
      </c>
      <c r="B44" s="10">
        <f>Table3[[#This Row],[Kwota / m-c]]*12</f>
        <v>0</v>
      </c>
      <c r="C44" s="11">
        <v>0</v>
      </c>
      <c r="E44" s="10"/>
      <c r="F44" s="10"/>
      <c r="G44" s="10"/>
      <c r="H44" s="10"/>
      <c r="I44" s="8"/>
    </row>
    <row r="45" spans="1:9" x14ac:dyDescent="0.3">
      <c r="A45" s="7" t="s">
        <v>129</v>
      </c>
      <c r="B45" s="10">
        <f>Table3[[#This Row],[Kwota / m-c]]*12</f>
        <v>0</v>
      </c>
      <c r="C45" s="11">
        <v>0</v>
      </c>
      <c r="E45" s="10"/>
      <c r="F45" s="10"/>
      <c r="G45" s="10"/>
      <c r="H45" s="10"/>
      <c r="I45" s="8"/>
    </row>
    <row r="46" spans="1:9" x14ac:dyDescent="0.3">
      <c r="A46" s="7" t="s">
        <v>118</v>
      </c>
      <c r="B46" s="10">
        <f>Table3[[#This Row],[Kwota / m-c]]*12</f>
        <v>0</v>
      </c>
      <c r="C46" s="11">
        <v>0</v>
      </c>
      <c r="E46" s="10"/>
      <c r="F46" s="10"/>
      <c r="G46" s="10"/>
      <c r="H46" s="10"/>
      <c r="I46" s="8"/>
    </row>
    <row r="47" spans="1:9" x14ac:dyDescent="0.3">
      <c r="A47" s="7" t="s">
        <v>119</v>
      </c>
      <c r="B47" s="10">
        <f>Table3[[#This Row],[Kwota / m-c]]*12</f>
        <v>0</v>
      </c>
      <c r="C47" s="11">
        <v>0</v>
      </c>
      <c r="E47" s="10"/>
      <c r="F47" s="10"/>
      <c r="G47" s="10"/>
      <c r="H47" s="10"/>
      <c r="I47" s="8"/>
    </row>
    <row r="48" spans="1:9" x14ac:dyDescent="0.3">
      <c r="A48" s="7" t="s">
        <v>120</v>
      </c>
      <c r="B48" s="10">
        <f>Table3[[#This Row],[Kwota / m-c]]*12</f>
        <v>0</v>
      </c>
      <c r="C48" s="11">
        <v>0</v>
      </c>
      <c r="E48" s="10"/>
      <c r="F48" s="10"/>
      <c r="G48" s="10"/>
      <c r="H48" s="10"/>
      <c r="I48" s="8"/>
    </row>
    <row r="49" spans="1:9" x14ac:dyDescent="0.3">
      <c r="A49" s="7" t="s">
        <v>121</v>
      </c>
      <c r="B49" s="10">
        <f>Table3[[#This Row],[Kwota / m-c]]*12</f>
        <v>0</v>
      </c>
      <c r="C49" s="11">
        <v>0</v>
      </c>
      <c r="E49" s="10"/>
      <c r="F49" s="10"/>
      <c r="G49" s="10"/>
      <c r="H49" s="10"/>
      <c r="I49" s="8"/>
    </row>
    <row r="50" spans="1:9" x14ac:dyDescent="0.3">
      <c r="A50" s="7" t="s">
        <v>125</v>
      </c>
      <c r="B50" s="10">
        <f>Table3[[#This Row],[Kwota / m-c]]*12</f>
        <v>0</v>
      </c>
      <c r="C50" s="11">
        <v>0</v>
      </c>
      <c r="E50" s="10"/>
      <c r="F50" s="10"/>
      <c r="G50" s="10"/>
      <c r="H50" s="10"/>
      <c r="I50" s="8"/>
    </row>
    <row r="51" spans="1:9" x14ac:dyDescent="0.3">
      <c r="A51" s="7" t="s">
        <v>19</v>
      </c>
      <c r="B51" s="10">
        <f>Table3[[#This Row],[Kwota / m-c]]*12</f>
        <v>0</v>
      </c>
      <c r="C51" s="11">
        <v>0</v>
      </c>
      <c r="E51" s="10"/>
      <c r="F51" s="10"/>
      <c r="G51" s="10"/>
      <c r="H51" s="10"/>
      <c r="I51" s="8"/>
    </row>
    <row r="52" spans="1:9" x14ac:dyDescent="0.3">
      <c r="A52" s="7" t="s">
        <v>20</v>
      </c>
      <c r="B52" s="10">
        <f>Table3[[#This Row],[Kwota / m-c]]*12</f>
        <v>0</v>
      </c>
      <c r="C52" s="11">
        <v>0</v>
      </c>
      <c r="E52" s="10"/>
      <c r="F52" s="10"/>
      <c r="G52" s="10"/>
      <c r="H52" s="10"/>
      <c r="I52" s="8"/>
    </row>
    <row r="53" spans="1:9" x14ac:dyDescent="0.3">
      <c r="A53" s="7" t="s">
        <v>126</v>
      </c>
      <c r="B53" s="10">
        <f>Table3[[#This Row],[Kwota / m-c]]*12</f>
        <v>0</v>
      </c>
      <c r="C53" s="11">
        <v>0</v>
      </c>
      <c r="E53" s="10"/>
      <c r="F53" s="10"/>
      <c r="G53" s="10"/>
      <c r="H53" s="10"/>
      <c r="I53" s="8"/>
    </row>
    <row r="54" spans="1:9" x14ac:dyDescent="0.3">
      <c r="A54" s="7" t="s">
        <v>122</v>
      </c>
      <c r="B54" s="10">
        <f>Table3[[#This Row],[Kwota / m-c]]*12</f>
        <v>0</v>
      </c>
      <c r="C54" s="11">
        <v>0</v>
      </c>
      <c r="E54" s="10"/>
      <c r="F54" s="10"/>
      <c r="G54" s="10"/>
      <c r="H54" s="10"/>
      <c r="I54" s="8"/>
    </row>
    <row r="55" spans="1:9" x14ac:dyDescent="0.3">
      <c r="A55" s="7" t="s">
        <v>123</v>
      </c>
      <c r="B55" s="10">
        <f>Table3[[#This Row],[Kwota / m-c]]*12</f>
        <v>0</v>
      </c>
      <c r="C55" s="11">
        <v>0</v>
      </c>
      <c r="E55" s="10"/>
      <c r="F55" s="10"/>
      <c r="G55" s="10"/>
      <c r="H55" s="10"/>
      <c r="I55" s="8"/>
    </row>
    <row r="56" spans="1:9" x14ac:dyDescent="0.3">
      <c r="A56" s="7" t="s">
        <v>124</v>
      </c>
      <c r="B56" s="10">
        <f>Table3[[#This Row],[Kwota / m-c]]*12</f>
        <v>0</v>
      </c>
      <c r="C56" s="11">
        <v>0</v>
      </c>
      <c r="E56" s="10"/>
      <c r="F56" s="10"/>
      <c r="G56" s="10"/>
      <c r="H56" s="10"/>
      <c r="I56" s="8"/>
    </row>
    <row r="57" spans="1:9" x14ac:dyDescent="0.3">
      <c r="A57" s="7" t="s">
        <v>127</v>
      </c>
      <c r="B57" s="10">
        <f>Table3[[#This Row],[Kwota / m-c]]*12</f>
        <v>0</v>
      </c>
      <c r="C57" s="11">
        <v>0</v>
      </c>
      <c r="E57" s="10"/>
      <c r="F57" s="10"/>
      <c r="G57" s="10"/>
      <c r="H57" s="10"/>
      <c r="I57" s="8"/>
    </row>
    <row r="58" spans="1:9" x14ac:dyDescent="0.3">
      <c r="A58" s="7" t="s">
        <v>22</v>
      </c>
      <c r="B58" s="10">
        <f>Table3[[#This Row],[Kwota / m-c]]*12</f>
        <v>1200</v>
      </c>
      <c r="C58" s="11">
        <v>100</v>
      </c>
      <c r="E58" s="10" t="s">
        <v>34</v>
      </c>
      <c r="F58" s="10">
        <v>60</v>
      </c>
      <c r="G58" s="10">
        <f>Table3[[#This Row],[Kwota / m-c]]-Table7[[#This Row],[Docelowa kwota]]</f>
        <v>40</v>
      </c>
      <c r="H58" s="30">
        <v>41182</v>
      </c>
      <c r="I58" s="8" t="s">
        <v>85</v>
      </c>
    </row>
    <row r="59" spans="1:9" x14ac:dyDescent="0.3">
      <c r="A59" s="7" t="s">
        <v>80</v>
      </c>
      <c r="B59" s="10">
        <f>Table3[[#This Row],[Kwota / m-c]]*12</f>
        <v>0</v>
      </c>
      <c r="C59" s="11">
        <v>0</v>
      </c>
      <c r="E59" s="10"/>
      <c r="F59" s="10"/>
      <c r="G59" s="10"/>
      <c r="H59" s="10"/>
      <c r="I59" s="8"/>
    </row>
    <row r="60" spans="1:9" x14ac:dyDescent="0.3">
      <c r="A60" s="7" t="s">
        <v>27</v>
      </c>
      <c r="B60" s="10">
        <f>Table3[[#This Row],[Kwota / m-c]]*12</f>
        <v>0</v>
      </c>
      <c r="C60" s="11">
        <v>0</v>
      </c>
      <c r="E60" s="10"/>
      <c r="F60" s="10"/>
      <c r="G60" s="10"/>
      <c r="H60" s="10"/>
      <c r="I60" s="8"/>
    </row>
    <row r="61" spans="1:9" x14ac:dyDescent="0.3">
      <c r="A61" s="7" t="s">
        <v>40</v>
      </c>
      <c r="B61" s="10">
        <f>Table3[[#This Row],[Kwota / m-c]]*12</f>
        <v>0</v>
      </c>
      <c r="C61" s="11">
        <v>0</v>
      </c>
      <c r="E61" s="10"/>
      <c r="F61" s="10"/>
      <c r="G61" s="10"/>
      <c r="H61" s="10"/>
      <c r="I61" s="8"/>
    </row>
    <row r="62" spans="1:9" x14ac:dyDescent="0.3">
      <c r="A62" s="7" t="s">
        <v>130</v>
      </c>
      <c r="B62" s="10">
        <f>Table3[[#This Row],[Kwota / m-c]]*12</f>
        <v>0</v>
      </c>
      <c r="C62" s="11">
        <v>0</v>
      </c>
      <c r="E62" s="10"/>
      <c r="F62" s="10"/>
      <c r="G62" s="10"/>
      <c r="H62" s="10"/>
      <c r="I62" s="8"/>
    </row>
    <row r="63" spans="1:9" x14ac:dyDescent="0.3">
      <c r="A63" s="7" t="s">
        <v>38</v>
      </c>
      <c r="B63" s="10">
        <f>Table3[[#This Row],[Kwota / m-c]]*12</f>
        <v>0</v>
      </c>
      <c r="C63" s="11">
        <v>0</v>
      </c>
      <c r="E63" s="10"/>
      <c r="F63" s="10"/>
      <c r="G63" s="10"/>
      <c r="H63" s="10"/>
      <c r="I63" s="8"/>
    </row>
    <row r="64" spans="1:9" x14ac:dyDescent="0.3">
      <c r="B64" s="10">
        <f>Table3[[#This Row],[Kwota / m-c]]*12</f>
        <v>0</v>
      </c>
      <c r="C64" s="11">
        <v>0</v>
      </c>
      <c r="E64" s="10"/>
      <c r="F64" s="10"/>
      <c r="G64" s="10"/>
      <c r="H64" s="10"/>
      <c r="I64" s="8"/>
    </row>
    <row r="65" spans="1:9" x14ac:dyDescent="0.3">
      <c r="B65" s="10">
        <f>Table3[[#This Row],[Kwota / m-c]]*12</f>
        <v>0</v>
      </c>
      <c r="C65" s="11">
        <v>0</v>
      </c>
      <c r="E65" s="10"/>
      <c r="F65" s="10"/>
      <c r="G65" s="10"/>
      <c r="H65" s="10"/>
      <c r="I65" s="8"/>
    </row>
    <row r="66" spans="1:9" x14ac:dyDescent="0.3">
      <c r="B66" s="10">
        <f>Table3[[#This Row],[Kwota / m-c]]*12</f>
        <v>0</v>
      </c>
      <c r="C66" s="11">
        <v>0</v>
      </c>
      <c r="E66" s="10"/>
      <c r="F66" s="10"/>
      <c r="G66" s="10"/>
      <c r="H66" s="10"/>
      <c r="I66" s="8"/>
    </row>
    <row r="68" spans="1:9" x14ac:dyDescent="0.3">
      <c r="B68" s="19" t="s">
        <v>90</v>
      </c>
      <c r="C68" s="19" t="s">
        <v>91</v>
      </c>
    </row>
    <row r="69" spans="1:9" x14ac:dyDescent="0.3">
      <c r="A69" s="13" t="s">
        <v>99</v>
      </c>
      <c r="B69" s="14">
        <f>SUM(Table3[NIE wypełniać - kwota rocznie])</f>
        <v>1200</v>
      </c>
      <c r="C69" s="14">
        <f>SUM(Table3[Kwota / m-c])</f>
        <v>100</v>
      </c>
      <c r="E69" s="10"/>
      <c r="F69" s="13" t="s">
        <v>89</v>
      </c>
      <c r="G69" s="14">
        <f>SUM(Table7[Oszczędność / m-c])</f>
        <v>40</v>
      </c>
      <c r="H69" s="14"/>
      <c r="I69" s="7" t="s">
        <v>86</v>
      </c>
    </row>
    <row r="71" spans="1:9" s="24" customFormat="1" ht="18" x14ac:dyDescent="0.3">
      <c r="A71" s="23" t="s">
        <v>95</v>
      </c>
      <c r="E71" s="23" t="s">
        <v>93</v>
      </c>
    </row>
    <row r="73" spans="1:9" ht="28.8" x14ac:dyDescent="0.3">
      <c r="A73" s="7" t="s">
        <v>18</v>
      </c>
      <c r="B73" s="7" t="s">
        <v>8</v>
      </c>
      <c r="C73" s="7" t="s">
        <v>9</v>
      </c>
      <c r="E73" s="8" t="s">
        <v>84</v>
      </c>
      <c r="F73" s="8" t="s">
        <v>81</v>
      </c>
      <c r="G73" s="8" t="s">
        <v>98</v>
      </c>
      <c r="H73" s="8" t="s">
        <v>92</v>
      </c>
      <c r="I73" s="8" t="s">
        <v>83</v>
      </c>
    </row>
    <row r="74" spans="1:9" x14ac:dyDescent="0.3">
      <c r="A74" s="7" t="s">
        <v>131</v>
      </c>
      <c r="B74" s="11">
        <v>0</v>
      </c>
      <c r="C74" s="10">
        <f>Table25[[#This Row],[Kwota rocznie]]/12</f>
        <v>0</v>
      </c>
      <c r="E74" s="8"/>
      <c r="F74" s="8"/>
      <c r="G74" s="22"/>
      <c r="H74" s="8"/>
      <c r="I74" s="8"/>
    </row>
    <row r="75" spans="1:9" x14ac:dyDescent="0.3">
      <c r="A75" s="7" t="s">
        <v>96</v>
      </c>
      <c r="B75" s="11">
        <v>0</v>
      </c>
      <c r="C75" s="10">
        <f>Table25[[#This Row],[Kwota rocznie]]/12</f>
        <v>0</v>
      </c>
      <c r="E75" s="8"/>
      <c r="F75" s="8"/>
      <c r="G75" s="22"/>
      <c r="H75" s="8"/>
      <c r="I75" s="8"/>
    </row>
    <row r="76" spans="1:9" x14ac:dyDescent="0.3">
      <c r="A76" s="7" t="s">
        <v>132</v>
      </c>
      <c r="B76" s="11">
        <v>0</v>
      </c>
      <c r="C76" s="10">
        <f>Table25[[#This Row],[Kwota rocznie]]/12</f>
        <v>0</v>
      </c>
      <c r="E76" s="8"/>
      <c r="F76" s="8"/>
      <c r="G76" s="22"/>
      <c r="H76" s="8"/>
      <c r="I76" s="8"/>
    </row>
    <row r="77" spans="1:9" x14ac:dyDescent="0.3">
      <c r="A77" s="7" t="s">
        <v>133</v>
      </c>
      <c r="B77" s="11">
        <v>0</v>
      </c>
      <c r="C77" s="10">
        <f>Table25[[#This Row],[Kwota rocznie]]/12</f>
        <v>0</v>
      </c>
      <c r="E77" s="8"/>
      <c r="F77" s="8"/>
      <c r="G77" s="22"/>
      <c r="H77" s="8"/>
      <c r="I77" s="8"/>
    </row>
    <row r="78" spans="1:9" x14ac:dyDescent="0.3">
      <c r="A78" s="7" t="s">
        <v>21</v>
      </c>
      <c r="B78" s="11">
        <v>0</v>
      </c>
      <c r="C78" s="10">
        <f>Table25[[#This Row],[Kwota rocznie]]/12</f>
        <v>0</v>
      </c>
      <c r="E78" s="22"/>
      <c r="F78" s="22"/>
      <c r="G78" s="22"/>
      <c r="H78" s="22"/>
      <c r="I78" s="8"/>
    </row>
    <row r="79" spans="1:9" x14ac:dyDescent="0.3">
      <c r="A79" s="7" t="s">
        <v>23</v>
      </c>
      <c r="B79" s="11">
        <v>0</v>
      </c>
      <c r="C79" s="10">
        <f>Table25[[#This Row],[Kwota rocznie]]/12</f>
        <v>0</v>
      </c>
      <c r="E79" s="22"/>
      <c r="F79" s="22"/>
      <c r="G79" s="22"/>
      <c r="H79" s="22"/>
      <c r="I79" s="8"/>
    </row>
    <row r="80" spans="1:9" x14ac:dyDescent="0.3">
      <c r="A80" s="7" t="s">
        <v>24</v>
      </c>
      <c r="B80" s="11">
        <v>1500</v>
      </c>
      <c r="C80" s="10">
        <f>Table25[[#This Row],[Kwota rocznie]]/12</f>
        <v>125</v>
      </c>
      <c r="E80" s="8" t="s">
        <v>34</v>
      </c>
      <c r="F80" s="22">
        <v>1000</v>
      </c>
      <c r="G80" s="22">
        <f>Table25[[#This Row],[Kwota rocznie]]-Table9[[#This Row],[Docelowa kwota]]</f>
        <v>500</v>
      </c>
      <c r="H80" s="8"/>
      <c r="I80" s="8" t="s">
        <v>97</v>
      </c>
    </row>
    <row r="81" spans="1:9" x14ac:dyDescent="0.3">
      <c r="A81" s="7" t="s">
        <v>25</v>
      </c>
      <c r="B81" s="11">
        <v>0</v>
      </c>
      <c r="C81" s="10">
        <f>Table25[[#This Row],[Kwota rocznie]]/12</f>
        <v>0</v>
      </c>
      <c r="E81" s="8"/>
      <c r="F81" s="8"/>
      <c r="G81" s="22"/>
      <c r="H81" s="8"/>
      <c r="I81" s="8"/>
    </row>
    <row r="82" spans="1:9" x14ac:dyDescent="0.3">
      <c r="A82" s="7" t="s">
        <v>26</v>
      </c>
      <c r="B82" s="11">
        <v>0</v>
      </c>
      <c r="C82" s="10">
        <f>Table25[[#This Row],[Kwota rocznie]]/12</f>
        <v>0</v>
      </c>
      <c r="E82" s="8"/>
      <c r="F82" s="8"/>
      <c r="G82" s="22"/>
      <c r="H82" s="8"/>
      <c r="I82" s="8"/>
    </row>
    <row r="83" spans="1:9" x14ac:dyDescent="0.3">
      <c r="A83" s="7" t="s">
        <v>88</v>
      </c>
      <c r="B83" s="11">
        <v>0</v>
      </c>
      <c r="C83" s="10">
        <f>Table25[[#This Row],[Kwota rocznie]]/12</f>
        <v>0</v>
      </c>
      <c r="E83" s="8"/>
      <c r="F83" s="8"/>
      <c r="G83" s="22"/>
      <c r="H83" s="8"/>
      <c r="I83" s="8"/>
    </row>
    <row r="84" spans="1:9" x14ac:dyDescent="0.3">
      <c r="A84" s="7" t="s">
        <v>30</v>
      </c>
      <c r="B84" s="11">
        <v>8400</v>
      </c>
      <c r="C84" s="10">
        <f>Table25[[#This Row],[Kwota rocznie]]/12</f>
        <v>700</v>
      </c>
      <c r="E84" s="8"/>
      <c r="F84" s="8"/>
      <c r="G84" s="22"/>
      <c r="H84" s="8"/>
      <c r="I84" s="8"/>
    </row>
    <row r="85" spans="1:9" x14ac:dyDescent="0.3">
      <c r="A85" s="7" t="s">
        <v>37</v>
      </c>
      <c r="B85" s="11">
        <v>0</v>
      </c>
      <c r="C85" s="10">
        <f>Table25[[#This Row],[Kwota rocznie]]/12</f>
        <v>0</v>
      </c>
      <c r="E85" s="8"/>
      <c r="F85" s="8"/>
      <c r="G85" s="22"/>
      <c r="H85" s="8"/>
      <c r="I85" s="8"/>
    </row>
    <row r="86" spans="1:9" x14ac:dyDescent="0.3">
      <c r="A86" s="7" t="s">
        <v>39</v>
      </c>
      <c r="B86" s="11">
        <v>0</v>
      </c>
      <c r="C86" s="10">
        <f>Table25[[#This Row],[Kwota rocznie]]/12</f>
        <v>0</v>
      </c>
      <c r="E86" s="8"/>
      <c r="F86" s="8"/>
      <c r="G86" s="22"/>
      <c r="H86" s="8"/>
      <c r="I86" s="8"/>
    </row>
    <row r="87" spans="1:9" x14ac:dyDescent="0.3">
      <c r="A87" s="7" t="s">
        <v>41</v>
      </c>
      <c r="B87" s="11">
        <v>0</v>
      </c>
      <c r="C87" s="10">
        <f>Table25[[#This Row],[Kwota rocznie]]/12</f>
        <v>0</v>
      </c>
      <c r="E87" s="8"/>
      <c r="F87" s="8"/>
      <c r="G87" s="22"/>
      <c r="H87" s="8"/>
      <c r="I87" s="8"/>
    </row>
    <row r="88" spans="1:9" x14ac:dyDescent="0.3">
      <c r="A88" s="7" t="s">
        <v>87</v>
      </c>
      <c r="B88" s="11">
        <v>0</v>
      </c>
      <c r="C88" s="10">
        <f>Table25[[#This Row],[Kwota rocznie]]/12</f>
        <v>0</v>
      </c>
      <c r="E88" s="8"/>
      <c r="F88" s="8"/>
      <c r="G88" s="22"/>
      <c r="H88" s="8"/>
      <c r="I88" s="8"/>
    </row>
    <row r="89" spans="1:9" x14ac:dyDescent="0.3">
      <c r="A89" s="7" t="s">
        <v>134</v>
      </c>
      <c r="B89" s="11">
        <v>0</v>
      </c>
      <c r="C89" s="10">
        <f>Table25[[#This Row],[Kwota rocznie]]/12</f>
        <v>0</v>
      </c>
      <c r="E89" s="8"/>
      <c r="F89" s="8"/>
      <c r="G89" s="22"/>
      <c r="H89" s="8"/>
      <c r="I89" s="8"/>
    </row>
    <row r="90" spans="1:9" x14ac:dyDescent="0.3">
      <c r="A90" s="7" t="s">
        <v>135</v>
      </c>
      <c r="B90" s="11">
        <v>0</v>
      </c>
      <c r="C90" s="10">
        <f>Table25[[#This Row],[Kwota rocznie]]/12</f>
        <v>0</v>
      </c>
      <c r="E90" s="8"/>
      <c r="F90" s="8"/>
      <c r="G90" s="22"/>
      <c r="H90" s="8"/>
      <c r="I90" s="8"/>
    </row>
    <row r="91" spans="1:9" x14ac:dyDescent="0.3">
      <c r="B91" s="11">
        <v>0</v>
      </c>
      <c r="C91" s="10">
        <f>Table25[[#This Row],[Kwota rocznie]]/12</f>
        <v>0</v>
      </c>
      <c r="E91" s="8"/>
      <c r="F91" s="8"/>
      <c r="G91" s="22"/>
      <c r="H91" s="8"/>
      <c r="I91" s="8"/>
    </row>
    <row r="92" spans="1:9" x14ac:dyDescent="0.3">
      <c r="B92" s="11">
        <v>0</v>
      </c>
      <c r="C92" s="10">
        <f>Table25[[#This Row],[Kwota rocznie]]/12</f>
        <v>0</v>
      </c>
      <c r="E92" s="8"/>
      <c r="F92" s="8"/>
      <c r="G92" s="22"/>
      <c r="H92" s="8"/>
      <c r="I92" s="8"/>
    </row>
    <row r="93" spans="1:9" x14ac:dyDescent="0.3">
      <c r="B93" s="11">
        <v>0</v>
      </c>
      <c r="C93" s="10">
        <f>Table25[[#This Row],[Kwota rocznie]]/12</f>
        <v>0</v>
      </c>
      <c r="E93" s="8"/>
      <c r="F93" s="8"/>
      <c r="G93" s="22"/>
      <c r="H93" s="8"/>
      <c r="I93" s="8"/>
    </row>
    <row r="94" spans="1:9" x14ac:dyDescent="0.3">
      <c r="B94" s="11">
        <v>0</v>
      </c>
      <c r="C94" s="10">
        <f>Table25[[#This Row],[Kwota rocznie]]/12</f>
        <v>0</v>
      </c>
      <c r="E94" s="8"/>
      <c r="F94" s="8"/>
      <c r="G94" s="22"/>
      <c r="H94" s="8"/>
      <c r="I94" s="8"/>
    </row>
    <row r="96" spans="1:9" x14ac:dyDescent="0.3">
      <c r="B96" s="19" t="s">
        <v>90</v>
      </c>
      <c r="C96" s="19" t="s">
        <v>91</v>
      </c>
      <c r="G96" s="14"/>
    </row>
    <row r="97" spans="1:9" x14ac:dyDescent="0.3">
      <c r="A97" s="13" t="s">
        <v>28</v>
      </c>
      <c r="B97" s="14">
        <f>SUM(Table25[Kwota rocznie])</f>
        <v>9900</v>
      </c>
      <c r="C97" s="14">
        <f>SUM(Table25[Średnio / m-c])</f>
        <v>825</v>
      </c>
      <c r="F97" s="13" t="s">
        <v>136</v>
      </c>
      <c r="G97" s="14">
        <f>SUM(Table9[Oszczędność / rok])</f>
        <v>500</v>
      </c>
      <c r="I97" s="7" t="s">
        <v>137</v>
      </c>
    </row>
    <row r="99" spans="1:9" x14ac:dyDescent="0.3">
      <c r="A99" s="15" t="s">
        <v>29</v>
      </c>
      <c r="B99" s="14">
        <f>C69*12+B97</f>
        <v>11100</v>
      </c>
      <c r="C99" s="14">
        <f>C69+C97</f>
        <v>925</v>
      </c>
    </row>
    <row r="100" spans="1:9" x14ac:dyDescent="0.3">
      <c r="B100" s="14"/>
      <c r="C100" s="14"/>
    </row>
    <row r="101" spans="1:9" ht="23.4" x14ac:dyDescent="0.3">
      <c r="A101" s="12" t="s">
        <v>100</v>
      </c>
      <c r="B101" s="14"/>
      <c r="C101" s="14"/>
    </row>
    <row r="102" spans="1:9" x14ac:dyDescent="0.3">
      <c r="B102" s="14"/>
      <c r="C102" s="14"/>
    </row>
    <row r="103" spans="1:9" x14ac:dyDescent="0.3">
      <c r="B103" s="19" t="s">
        <v>90</v>
      </c>
      <c r="C103" s="19" t="s">
        <v>91</v>
      </c>
    </row>
    <row r="104" spans="1:9" ht="21" x14ac:dyDescent="0.3">
      <c r="A104" s="16" t="s">
        <v>101</v>
      </c>
      <c r="B104" s="26">
        <f>B31</f>
        <v>24000</v>
      </c>
      <c r="C104" s="26">
        <f>C31</f>
        <v>2000</v>
      </c>
    </row>
    <row r="105" spans="1:9" ht="21" x14ac:dyDescent="0.3">
      <c r="A105" s="16" t="s">
        <v>102</v>
      </c>
      <c r="B105" s="26">
        <f>B99</f>
        <v>11100</v>
      </c>
      <c r="C105" s="26">
        <f>C99</f>
        <v>925</v>
      </c>
    </row>
    <row r="107" spans="1:9" ht="21" x14ac:dyDescent="0.3">
      <c r="A107" s="25" t="s">
        <v>31</v>
      </c>
      <c r="B107" s="17">
        <f>B31-B99</f>
        <v>12900</v>
      </c>
      <c r="C107" s="17">
        <f>C31-C99</f>
        <v>1075</v>
      </c>
    </row>
    <row r="108" spans="1:9" x14ac:dyDescent="0.3">
      <c r="A108" s="18"/>
      <c r="B108" s="19" t="s">
        <v>90</v>
      </c>
      <c r="C108" s="19" t="s">
        <v>91</v>
      </c>
    </row>
    <row r="109" spans="1:9" ht="21" x14ac:dyDescent="0.3">
      <c r="B109" s="20"/>
      <c r="C109" s="20"/>
    </row>
    <row r="110" spans="1:9" ht="21" x14ac:dyDescent="0.3">
      <c r="A110" s="16" t="s">
        <v>32</v>
      </c>
      <c r="B110" s="20"/>
      <c r="C110" s="21">
        <f>IF(C107&gt;0,C107/C31,0)</f>
        <v>0.53749999999999998</v>
      </c>
    </row>
  </sheetData>
  <mergeCells count="1">
    <mergeCell ref="A3:C3"/>
  </mergeCells>
  <hyperlinks>
    <hyperlink ref="B5" r:id="rId1"/>
  </hyperlinks>
  <pageMargins left="0.7" right="0.7" top="0.75" bottom="0.75" header="0.3" footer="0.3"/>
  <pageSetup paperSize="9" orientation="portrait" horizontalDpi="4294967293" verticalDpi="4294967293"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Normal="100" workbookViewId="0">
      <selection activeCell="B1" sqref="B1"/>
    </sheetView>
  </sheetViews>
  <sheetFormatPr defaultRowHeight="14.4" x14ac:dyDescent="0.3"/>
  <cols>
    <col min="1" max="1" width="42.5546875" customWidth="1"/>
    <col min="2" max="2" width="17.88671875" customWidth="1"/>
    <col min="3" max="3" width="20.5546875" customWidth="1"/>
  </cols>
  <sheetData>
    <row r="1" spans="1:2" ht="23.4" x14ac:dyDescent="0.45">
      <c r="A1" s="3" t="s">
        <v>62</v>
      </c>
    </row>
    <row r="3" spans="1:2" s="27" customFormat="1" ht="33.75" customHeight="1" x14ac:dyDescent="0.3">
      <c r="A3" s="32" t="s">
        <v>138</v>
      </c>
      <c r="B3" s="32"/>
    </row>
    <row r="4" spans="1:2" s="27" customFormat="1" x14ac:dyDescent="0.3"/>
    <row r="5" spans="1:2" ht="18" x14ac:dyDescent="0.35">
      <c r="A5" s="31" t="s">
        <v>45</v>
      </c>
    </row>
    <row r="7" spans="1:2" x14ac:dyDescent="0.3">
      <c r="A7" s="8" t="s">
        <v>35</v>
      </c>
      <c r="B7" s="8" t="s">
        <v>36</v>
      </c>
    </row>
    <row r="8" spans="1:2" x14ac:dyDescent="0.3">
      <c r="A8" t="s">
        <v>139</v>
      </c>
      <c r="B8" s="1">
        <v>0</v>
      </c>
    </row>
    <row r="9" spans="1:2" x14ac:dyDescent="0.3">
      <c r="A9" t="s">
        <v>140</v>
      </c>
      <c r="B9" s="1">
        <v>0</v>
      </c>
    </row>
    <row r="10" spans="1:2" x14ac:dyDescent="0.3">
      <c r="A10" t="s">
        <v>63</v>
      </c>
      <c r="B10" s="1">
        <v>0</v>
      </c>
    </row>
    <row r="11" spans="1:2" x14ac:dyDescent="0.3">
      <c r="A11" t="s">
        <v>141</v>
      </c>
      <c r="B11" s="1">
        <v>0</v>
      </c>
    </row>
    <row r="12" spans="1:2" x14ac:dyDescent="0.3">
      <c r="A12" t="s">
        <v>57</v>
      </c>
      <c r="B12" s="1">
        <v>0</v>
      </c>
    </row>
    <row r="13" spans="1:2" x14ac:dyDescent="0.3">
      <c r="A13" t="s">
        <v>64</v>
      </c>
      <c r="B13" s="1">
        <v>0</v>
      </c>
    </row>
    <row r="14" spans="1:2" x14ac:dyDescent="0.3">
      <c r="A14" t="s">
        <v>77</v>
      </c>
      <c r="B14" s="1">
        <v>0</v>
      </c>
    </row>
    <row r="15" spans="1:2" x14ac:dyDescent="0.3">
      <c r="A15" t="s">
        <v>58</v>
      </c>
      <c r="B15" s="1">
        <v>0</v>
      </c>
    </row>
    <row r="16" spans="1:2" x14ac:dyDescent="0.3">
      <c r="A16" t="s">
        <v>76</v>
      </c>
      <c r="B16" s="1">
        <v>0</v>
      </c>
    </row>
    <row r="17" spans="1:2" x14ac:dyDescent="0.3">
      <c r="A17" t="s">
        <v>59</v>
      </c>
      <c r="B17" s="1">
        <v>0</v>
      </c>
    </row>
    <row r="18" spans="1:2" x14ac:dyDescent="0.3">
      <c r="A18" t="s">
        <v>60</v>
      </c>
      <c r="B18" s="1">
        <v>0</v>
      </c>
    </row>
    <row r="19" spans="1:2" x14ac:dyDescent="0.3">
      <c r="A19" t="s">
        <v>61</v>
      </c>
      <c r="B19" s="1">
        <v>0</v>
      </c>
    </row>
    <row r="20" spans="1:2" x14ac:dyDescent="0.3">
      <c r="A20" t="s">
        <v>79</v>
      </c>
      <c r="B20" s="1">
        <v>0</v>
      </c>
    </row>
    <row r="21" spans="1:2" x14ac:dyDescent="0.3">
      <c r="A21" t="s">
        <v>65</v>
      </c>
      <c r="B21" s="1">
        <v>0</v>
      </c>
    </row>
    <row r="22" spans="1:2" x14ac:dyDescent="0.3">
      <c r="A22" t="s">
        <v>66</v>
      </c>
      <c r="B22" s="1">
        <v>0</v>
      </c>
    </row>
    <row r="23" spans="1:2" x14ac:dyDescent="0.3">
      <c r="A23" t="s">
        <v>67</v>
      </c>
      <c r="B23" s="1">
        <v>0</v>
      </c>
    </row>
    <row r="24" spans="1:2" x14ac:dyDescent="0.3">
      <c r="A24" t="s">
        <v>68</v>
      </c>
      <c r="B24" s="1">
        <v>0</v>
      </c>
    </row>
    <row r="25" spans="1:2" x14ac:dyDescent="0.3">
      <c r="A25" t="s">
        <v>69</v>
      </c>
      <c r="B25" s="1">
        <v>0</v>
      </c>
    </row>
    <row r="26" spans="1:2" x14ac:dyDescent="0.3">
      <c r="A26" t="s">
        <v>70</v>
      </c>
      <c r="B26" s="1">
        <v>0</v>
      </c>
    </row>
    <row r="27" spans="1:2" x14ac:dyDescent="0.3">
      <c r="A27" t="s">
        <v>71</v>
      </c>
      <c r="B27" s="1">
        <v>0</v>
      </c>
    </row>
    <row r="28" spans="1:2" x14ac:dyDescent="0.3">
      <c r="A28" t="s">
        <v>72</v>
      </c>
      <c r="B28" s="1">
        <v>0</v>
      </c>
    </row>
    <row r="29" spans="1:2" x14ac:dyDescent="0.3">
      <c r="A29" t="s">
        <v>73</v>
      </c>
      <c r="B29" s="1">
        <v>0</v>
      </c>
    </row>
    <row r="30" spans="1:2" x14ac:dyDescent="0.3">
      <c r="A30" t="s">
        <v>74</v>
      </c>
      <c r="B30" s="1">
        <v>0</v>
      </c>
    </row>
    <row r="31" spans="1:2" x14ac:dyDescent="0.3">
      <c r="A31" t="s">
        <v>75</v>
      </c>
      <c r="B31" s="1">
        <v>0</v>
      </c>
    </row>
    <row r="32" spans="1:2" x14ac:dyDescent="0.3">
      <c r="A32" t="s">
        <v>56</v>
      </c>
      <c r="B32" s="1">
        <v>0</v>
      </c>
    </row>
    <row r="34" spans="1:2" x14ac:dyDescent="0.3">
      <c r="A34" s="4" t="s">
        <v>42</v>
      </c>
      <c r="B34" s="2">
        <f>SUM(Table5[Wartość aktualna])</f>
        <v>0</v>
      </c>
    </row>
    <row r="35" spans="1:2" x14ac:dyDescent="0.3">
      <c r="A35" s="4"/>
      <c r="B35" s="1"/>
    </row>
    <row r="36" spans="1:2" ht="18" x14ac:dyDescent="0.35">
      <c r="A36" s="31" t="s">
        <v>53</v>
      </c>
      <c r="B36" s="1"/>
    </row>
    <row r="37" spans="1:2" x14ac:dyDescent="0.3">
      <c r="B37" s="1"/>
    </row>
    <row r="38" spans="1:2" ht="28.8" x14ac:dyDescent="0.3">
      <c r="A38" s="8" t="s">
        <v>46</v>
      </c>
      <c r="B38" s="9" t="s">
        <v>52</v>
      </c>
    </row>
    <row r="39" spans="1:2" x14ac:dyDescent="0.3">
      <c r="A39" t="s">
        <v>142</v>
      </c>
      <c r="B39" s="1">
        <v>0</v>
      </c>
    </row>
    <row r="40" spans="1:2" x14ac:dyDescent="0.3">
      <c r="A40" t="s">
        <v>47</v>
      </c>
      <c r="B40" s="1">
        <v>0</v>
      </c>
    </row>
    <row r="41" spans="1:2" x14ac:dyDescent="0.3">
      <c r="A41" t="s">
        <v>48</v>
      </c>
      <c r="B41" s="1">
        <v>0</v>
      </c>
    </row>
    <row r="42" spans="1:2" x14ac:dyDescent="0.3">
      <c r="A42" t="s">
        <v>49</v>
      </c>
      <c r="B42" s="1">
        <v>0</v>
      </c>
    </row>
    <row r="43" spans="1:2" x14ac:dyDescent="0.3">
      <c r="A43" t="s">
        <v>50</v>
      </c>
      <c r="B43" s="1">
        <v>0</v>
      </c>
    </row>
    <row r="44" spans="1:2" x14ac:dyDescent="0.3">
      <c r="A44" t="s">
        <v>51</v>
      </c>
      <c r="B44" s="1">
        <v>0</v>
      </c>
    </row>
    <row r="45" spans="1:2" x14ac:dyDescent="0.3">
      <c r="A45" t="s">
        <v>54</v>
      </c>
      <c r="B45" s="1">
        <v>0</v>
      </c>
    </row>
    <row r="46" spans="1:2" x14ac:dyDescent="0.3">
      <c r="A46" t="s">
        <v>55</v>
      </c>
      <c r="B46" s="1">
        <v>0</v>
      </c>
    </row>
    <row r="47" spans="1:2" x14ac:dyDescent="0.3">
      <c r="A47" t="s">
        <v>56</v>
      </c>
      <c r="B47" s="1">
        <v>0</v>
      </c>
    </row>
    <row r="49" spans="1:2" x14ac:dyDescent="0.3">
      <c r="A49" s="4" t="s">
        <v>42</v>
      </c>
      <c r="B49" s="2">
        <f>SUM(Table6[Kwota zobowiązania])</f>
        <v>0</v>
      </c>
    </row>
    <row r="51" spans="1:2" x14ac:dyDescent="0.3">
      <c r="A51" s="4" t="s">
        <v>43</v>
      </c>
      <c r="B51" s="1">
        <f>B34</f>
        <v>0</v>
      </c>
    </row>
    <row r="52" spans="1:2" x14ac:dyDescent="0.3">
      <c r="A52" s="4" t="s">
        <v>44</v>
      </c>
      <c r="B52" s="1">
        <f>B49</f>
        <v>0</v>
      </c>
    </row>
    <row r="53" spans="1:2" x14ac:dyDescent="0.3">
      <c r="A53" s="4"/>
    </row>
    <row r="54" spans="1:2" ht="21" x14ac:dyDescent="0.4">
      <c r="A54" s="5" t="s">
        <v>78</v>
      </c>
      <c r="B54" s="6">
        <f>B51-B52</f>
        <v>0</v>
      </c>
    </row>
  </sheetData>
  <mergeCells count="1">
    <mergeCell ref="A3:B3"/>
  </mergeCells>
  <pageMargins left="0.7" right="0.7" top="0.75" bottom="0.75" header="0.3" footer="0.3"/>
  <pageSetup paperSize="9"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Przychody i koszty</vt:lpstr>
      <vt:lpstr>Moja wartość netto</vt:lpstr>
    </vt:vector>
  </TitlesOfParts>
  <Company>dcs.pl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Recenzent</cp:lastModifiedBy>
  <dcterms:created xsi:type="dcterms:W3CDTF">2012-07-28T10:05:53Z</dcterms:created>
  <dcterms:modified xsi:type="dcterms:W3CDTF">2019-10-05T08:11:39Z</dcterms:modified>
</cp:coreProperties>
</file>